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95" windowWidth="12120" windowHeight="4080" activeTab="0"/>
  </bookViews>
  <sheets>
    <sheet name="1 квартал доходы расходы" sheetId="1" r:id="rId1"/>
  </sheets>
  <definedNames/>
  <calcPr fullCalcOnLoad="1"/>
</workbook>
</file>

<file path=xl/sharedStrings.xml><?xml version="1.0" encoding="utf-8"?>
<sst xmlns="http://schemas.openxmlformats.org/spreadsheetml/2006/main" count="124" uniqueCount="115">
  <si>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</si>
  <si>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</si>
  <si>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</si>
  <si>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ОБРАЗОВАНИЕ</t>
  </si>
  <si>
    <t>Источники доходов</t>
  </si>
  <si>
    <t>ДОХОДЫ</t>
  </si>
  <si>
    <t>НАЛОГОВЫЕ И НЕНАЛОГОВЫЕ ДОХОДЫ</t>
  </si>
  <si>
    <t>ШТРАФЫ, САНКЦИИ, ВОЗМЕЩЕНИЕ УЩЕРБА</t>
  </si>
  <si>
    <t>БЕЗВОЗМЕЗДНЫЕ ПОСТУПЛЕНИЯ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</si>
  <si>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</si>
  <si>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</si>
  <si>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</si>
  <si>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</si>
  <si>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</si>
  <si>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</si>
  <si>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</si>
  <si>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</si>
  <si>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</si>
  <si>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</si>
  <si>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</si>
  <si>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</si>
  <si>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</si>
  <si>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</si>
  <si>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</si>
  <si>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</si>
  <si>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</si>
  <si>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</si>
  <si>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</si>
  <si>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</si>
  <si>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</si>
  <si>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</si>
  <si>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</si>
  <si>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</si>
  <si>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</si>
  <si>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</si>
  <si>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</si>
  <si>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08 00</t>
  </si>
  <si>
    <t>10 00</t>
  </si>
  <si>
    <t>Охрана семьи и детства</t>
  </si>
  <si>
    <t>10 04</t>
  </si>
  <si>
    <t>11 00</t>
  </si>
  <si>
    <t>СРЕДСТВА МАССОВОЙ ИНФОРМАЦИИ</t>
  </si>
  <si>
    <t>12 00</t>
  </si>
  <si>
    <t>Культура</t>
  </si>
  <si>
    <t>Массовый спорт</t>
  </si>
  <si>
    <t>11 02</t>
  </si>
  <si>
    <t>Периодическая печать и издательства</t>
  </si>
  <si>
    <t>12 02</t>
  </si>
  <si>
    <t>Другие вопросы в области образования</t>
  </si>
  <si>
    <t>ОХРАНА ОКРУЖАЮЩЕЙ СРЕДЫ</t>
  </si>
  <si>
    <t>06 05</t>
  </si>
  <si>
    <t>06 00</t>
  </si>
  <si>
    <t>РАСХОДЫ</t>
  </si>
  <si>
    <t>10 03</t>
  </si>
  <si>
    <t>ПРОЧИЕ НЕНАЛОГОВЫЕ ДОХОДЫ</t>
  </si>
  <si>
    <t>03 10</t>
  </si>
  <si>
    <t>УТВЕРЖДАЮ</t>
  </si>
  <si>
    <t>Глава Местной администрации</t>
  </si>
  <si>
    <t>внутригородского муниципального образования</t>
  </si>
  <si>
    <t>Санкт-Петербурга муниципальный округ</t>
  </si>
  <si>
    <t xml:space="preserve">Васильевский </t>
  </si>
  <si>
    <t>Д.В. Иванов</t>
  </si>
  <si>
    <t>Основные параметры бюджета на 2022 год</t>
  </si>
  <si>
    <t>Наименование показателей</t>
  </si>
  <si>
    <t xml:space="preserve">Предыдущий финансовый 2021 год (тыс. руб.)    отчет    </t>
  </si>
  <si>
    <t xml:space="preserve">Текущий финансовый 2022 год (тыс. руб.)         </t>
  </si>
  <si>
    <t xml:space="preserve">Отклонение +/- (тыс. руб.)  </t>
  </si>
  <si>
    <t>Отклонение +/- 2022/2021 (% )</t>
  </si>
  <si>
    <t>Примечание</t>
  </si>
  <si>
    <t>Остаток бюджетных средств на счете бюджета МО на 01.01.2021 года</t>
  </si>
  <si>
    <t>Профицит (+), дефицит (-) бюджета</t>
  </si>
  <si>
    <t>Остаток бюджетных средств на счете бюджета МО на 01.01.2022 года</t>
  </si>
  <si>
    <t>Аналитическая справка по объему поступления доходов в бюджет за первый квартал 2022 год</t>
  </si>
  <si>
    <t>КБК доходов</t>
  </si>
  <si>
    <t xml:space="preserve">Предыдущий финансовый 2021 год (тыс. руб.)    </t>
  </si>
  <si>
    <t>Доля от общей суммы доходов на 2021  год (%)</t>
  </si>
  <si>
    <t xml:space="preserve">темп роста </t>
  </si>
  <si>
    <t>1 00 00</t>
  </si>
  <si>
    <t>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</si>
  <si>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</si>
  <si>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</si>
  <si>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</t>
  </si>
  <si>
    <t>НЕНАЛОГОВЫЕ ДОХОДЫ</t>
  </si>
  <si>
    <t>ДОХОДЫ ОТ ОКАЗАНИЯ ПЛАТНЫХ УСЛУГ И КОМПЕНСАЦИИ ЗАТРАТ ГОСУДАРСТВА</t>
  </si>
  <si>
    <t>1 13 00</t>
  </si>
  <si>
    <t>1 16 00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</si>
  <si>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</si>
  <si>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</t>
  </si>
  <si>
    <t>Платежи в целях возмещения причиненного ущерба (убытков)</t>
  </si>
  <si>
    <t>1 16 10</t>
  </si>
  <si>
    <t>1 17 00</t>
  </si>
  <si>
    <t>Прочие неналоговые доходы</t>
  </si>
  <si>
    <t>1 17 05</t>
  </si>
  <si>
    <t>2 00 00</t>
  </si>
  <si>
    <t>Дотации бюджетам бюджетной системы Российской Федерации</t>
  </si>
  <si>
    <t>2 02 10</t>
  </si>
  <si>
    <t>Субсидии бюджетам бюджетной системы Российской Федерации (межбюджетные субсидии)</t>
  </si>
  <si>
    <t xml:space="preserve"> 2 02 20</t>
  </si>
  <si>
    <t>Субвенции бюджетам бюджетной системы Российской Федерации</t>
  </si>
  <si>
    <t xml:space="preserve"> 2 02 30</t>
  </si>
  <si>
    <t>Собственные доходы (без штрафов)</t>
  </si>
  <si>
    <t>Аналитическая справка распределения бюджетных ассигнований по расходам бюджета за первый квартал  2022 год</t>
  </si>
  <si>
    <t>НАИМЕНОВАНИЕ     СТАТЕЙ</t>
  </si>
  <si>
    <t>Код раздела/ подраздела</t>
  </si>
  <si>
    <t>Доля от общей суммы расходов на 2021  год (%)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</si>
  <si>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</si>
  <si>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 чрезвычайных ситуаций природного и техногенного характера, гражданская оборона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</si>
  <si>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</si>
  <si>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07 09</t>
  </si>
  <si>
    <t>08 01</t>
  </si>
  <si>
    <t>СОЦИАЛЬНАЯ ПОЛИТИКА</t>
  </si>
  <si>
    <t>Пенсионное обеспечение</t>
  </si>
  <si>
    <t>Итого</t>
  </si>
  <si>
    <t xml:space="preserve">Начальник ФЭС </t>
  </si>
  <si>
    <t>Лобачева Е.А.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</si>
</sst>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000000"/>
    <numFmt numFmtId="185" formatCode="#,##0.0"/>
    <numFmt numFmtId="186" formatCode="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5" fontId="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2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85" fontId="3" fillId="33" borderId="10" xfId="0" applyNumberFormat="1" applyFont="1" applyFill="1" applyBorder="1" applyAlignment="1">
      <alignment horizontal="center" vertical="center"/>
    </xf>
    <xf numFmtId="185" fontId="2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85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 wrapText="1"/>
    </xf>
    <xf numFmtId="185" fontId="23" fillId="33" borderId="10" xfId="0" applyNumberFormat="1" applyFont="1" applyFill="1" applyBorder="1" applyAlignment="1">
      <alignment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7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8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9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0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1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3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4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9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0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1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2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3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4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5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6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5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6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7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8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5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6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7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8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7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5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0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1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2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2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6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8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6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1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2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3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4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3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4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5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6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5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6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7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8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9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0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1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2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1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2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3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4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5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6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7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8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3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4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5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6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7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8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9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0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7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8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9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0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5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6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7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8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9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0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1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2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6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3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4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5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6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5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6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7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8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7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8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9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60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1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2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3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4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9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0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1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2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9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0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1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2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1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2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3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4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5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6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7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8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9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0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1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2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7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8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9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20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7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8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9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40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9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0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1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2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7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8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9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0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1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2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3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4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5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6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7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8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7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8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9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0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1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2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3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4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3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4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5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6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2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7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8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9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0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9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0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1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2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89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0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1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2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1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2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3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4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49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0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1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0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1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2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3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0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1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2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3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4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5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6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7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2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3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4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5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2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3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4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5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4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5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6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7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8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9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0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1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6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7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8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9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0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1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2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3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8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9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0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1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2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3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4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5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6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7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8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9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0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1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2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3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8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9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0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1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2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3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4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5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0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1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2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3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4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5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6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7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6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7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8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9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0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1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2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3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4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5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6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7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6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7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8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9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0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1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2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3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4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5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6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7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8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9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0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1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2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3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4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5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6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7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8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9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0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1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2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3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4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5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6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7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8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9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0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1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6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7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8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9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0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1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2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3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4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5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6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7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8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9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0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1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6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7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8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9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0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1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2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3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8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9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0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1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2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3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4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5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6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7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8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9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0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1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2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3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4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5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6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7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8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9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0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1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2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3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4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5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6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7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8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9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0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1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2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3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4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5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6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7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6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7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8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9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0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1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2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3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4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5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6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7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6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7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8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9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0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1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2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3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8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9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0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1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2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3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4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5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0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1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2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3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4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5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6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7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8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9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0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1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2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3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4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5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0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1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2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3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4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5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6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7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8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9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0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1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2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3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4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5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6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7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8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9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9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5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3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7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8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9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30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1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2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3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4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5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6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7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8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9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0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1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2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3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4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5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6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5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6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7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8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9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0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1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2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85.00390625" style="2" customWidth="1"/>
    <col min="2" max="2" width="13.875" style="3" customWidth="1"/>
    <col min="3" max="3" width="17.00390625" style="3" customWidth="1"/>
    <col min="4" max="4" width="15.75390625" style="3" customWidth="1"/>
    <col min="5" max="5" width="14.875" style="3" customWidth="1"/>
    <col min="6" max="6" width="14.375" style="3" customWidth="1"/>
    <col min="7" max="7" width="13.625" style="3" hidden="1" customWidth="1"/>
    <col min="8" max="8" width="0" style="24" hidden="1" customWidth="1"/>
    <col min="9" max="16384" width="9.125" style="6" customWidth="1"/>
  </cols>
  <sheetData>
    <row r="1" spans="4:8" ht="12.75">
      <c r="D1" s="4" t="s">
        <v>56</v>
      </c>
      <c r="E1" s="4"/>
      <c r="F1" s="4"/>
      <c r="G1" s="4"/>
      <c r="H1" s="5"/>
    </row>
    <row r="2" spans="4:8" ht="12.75">
      <c r="D2" s="7" t="s">
        <v>57</v>
      </c>
      <c r="E2" s="7"/>
      <c r="F2" s="7"/>
      <c r="G2" s="7"/>
      <c r="H2" s="5"/>
    </row>
    <row r="3" spans="4:8" ht="12.75">
      <c r="D3" s="8" t="s">
        <v>58</v>
      </c>
      <c r="E3" s="8"/>
      <c r="F3" s="8"/>
      <c r="G3" s="8"/>
      <c r="H3" s="5"/>
    </row>
    <row r="4" spans="4:8" ht="12.75">
      <c r="D4" s="9" t="s">
        <v>59</v>
      </c>
      <c r="E4" s="9"/>
      <c r="F4" s="9"/>
      <c r="G4" s="9"/>
      <c r="H4" s="5"/>
    </row>
    <row r="5" spans="4:8" ht="12.75">
      <c r="D5" s="10" t="s">
        <v>60</v>
      </c>
      <c r="E5" s="10"/>
      <c r="F5" s="10"/>
      <c r="G5" s="10"/>
      <c r="H5" s="5"/>
    </row>
    <row r="6" spans="4:8" ht="12.75">
      <c r="D6" s="11"/>
      <c r="E6" s="6"/>
      <c r="H6" s="5"/>
    </row>
    <row r="7" spans="4:8" ht="12.75">
      <c r="D7" s="12"/>
      <c r="E7" s="3" t="s">
        <v>61</v>
      </c>
      <c r="F7" s="6"/>
      <c r="G7" s="6"/>
      <c r="H7" s="5"/>
    </row>
    <row r="8" spans="4:8" ht="12.75">
      <c r="D8" s="13">
        <v>44656</v>
      </c>
      <c r="F8" s="6"/>
      <c r="G8" s="14"/>
      <c r="H8" s="5"/>
    </row>
    <row r="9" spans="6:8" ht="12.75">
      <c r="F9" s="6"/>
      <c r="G9" s="14"/>
      <c r="H9" s="5"/>
    </row>
    <row r="10" spans="1:8" ht="15.75">
      <c r="A10" s="15" t="s">
        <v>62</v>
      </c>
      <c r="B10" s="16"/>
      <c r="C10" s="16"/>
      <c r="D10" s="16"/>
      <c r="E10" s="16"/>
      <c r="F10" s="16"/>
      <c r="G10" s="16"/>
      <c r="H10" s="5"/>
    </row>
    <row r="11" spans="1:8" ht="51">
      <c r="A11" s="17" t="s">
        <v>63</v>
      </c>
      <c r="B11" s="18"/>
      <c r="C11" s="19" t="s">
        <v>64</v>
      </c>
      <c r="D11" s="19" t="s">
        <v>65</v>
      </c>
      <c r="E11" s="19" t="s">
        <v>66</v>
      </c>
      <c r="F11" s="20" t="s">
        <v>67</v>
      </c>
      <c r="G11" s="21" t="s">
        <v>68</v>
      </c>
      <c r="H11" s="5"/>
    </row>
    <row r="12" spans="1:8" ht="12.75">
      <c r="A12" s="22" t="s">
        <v>69</v>
      </c>
      <c r="B12" s="22"/>
      <c r="C12" s="23">
        <v>6655.4</v>
      </c>
      <c r="D12" s="23">
        <v>6223</v>
      </c>
      <c r="E12" s="23">
        <f>D12-C12</f>
        <v>-432.39999999999964</v>
      </c>
      <c r="F12" s="23">
        <f>(D12/C12*100)-100</f>
        <v>-6.4969798960242855</v>
      </c>
      <c r="G12" s="23"/>
      <c r="H12" s="5"/>
    </row>
    <row r="13" spans="1:8" ht="12.75">
      <c r="A13" s="22" t="s">
        <v>5</v>
      </c>
      <c r="B13" s="22"/>
      <c r="C13" s="23">
        <v>61932.8</v>
      </c>
      <c r="D13" s="23">
        <v>61198.8</v>
      </c>
      <c r="E13" s="23">
        <f>D13-C13</f>
        <v>-734</v>
      </c>
      <c r="F13" s="23">
        <f>(D13/C13*100)-100</f>
        <v>-1.18515552340601</v>
      </c>
      <c r="G13" s="23"/>
      <c r="H13" s="5"/>
    </row>
    <row r="14" spans="1:8" ht="12.75">
      <c r="A14" s="22" t="s">
        <v>52</v>
      </c>
      <c r="B14" s="22"/>
      <c r="C14" s="23">
        <v>62365.2</v>
      </c>
      <c r="D14" s="23">
        <v>66479</v>
      </c>
      <c r="E14" s="23">
        <f>D14-C14</f>
        <v>4113.800000000003</v>
      </c>
      <c r="F14" s="23">
        <f>(D14/C14*100)-100</f>
        <v>6.59630691475374</v>
      </c>
      <c r="G14" s="23"/>
      <c r="H14" s="5"/>
    </row>
    <row r="15" spans="1:8" ht="12.75">
      <c r="A15" s="22" t="s">
        <v>70</v>
      </c>
      <c r="B15" s="22"/>
      <c r="C15" s="23">
        <f>C13-C14</f>
        <v>-432.3999999999942</v>
      </c>
      <c r="D15" s="23">
        <f>D13-D14</f>
        <v>-5280.199999999997</v>
      </c>
      <c r="E15" s="23">
        <f>D15-C15</f>
        <v>-4847.800000000003</v>
      </c>
      <c r="F15" s="23">
        <f>(D15/C15*100)-100</f>
        <v>1121.137835337666</v>
      </c>
      <c r="G15" s="23"/>
      <c r="H15" s="5"/>
    </row>
    <row r="16" spans="1:8" ht="12.75">
      <c r="A16" s="22" t="s">
        <v>71</v>
      </c>
      <c r="B16" s="22"/>
      <c r="C16" s="23">
        <f>C12+C15</f>
        <v>6223.0000000000055</v>
      </c>
      <c r="D16" s="23">
        <f>D15+D12</f>
        <v>942.8000000000029</v>
      </c>
      <c r="E16" s="23">
        <f>D16-C16</f>
        <v>-5280.200000000003</v>
      </c>
      <c r="F16" s="23">
        <f>(D16/C16*100)-100</f>
        <v>-84.8497509239916</v>
      </c>
      <c r="G16" s="23"/>
      <c r="H16" s="5"/>
    </row>
    <row r="17" spans="1:7" ht="15.75">
      <c r="A17" s="15" t="s">
        <v>72</v>
      </c>
      <c r="B17" s="16"/>
      <c r="C17" s="16"/>
      <c r="D17" s="16"/>
      <c r="E17" s="16"/>
      <c r="F17" s="16"/>
      <c r="G17" s="16"/>
    </row>
    <row r="18" spans="1:8" ht="38.25">
      <c r="A18" s="25" t="s">
        <v>4</v>
      </c>
      <c r="B18" s="21" t="s">
        <v>73</v>
      </c>
      <c r="C18" s="19" t="s">
        <v>74</v>
      </c>
      <c r="D18" s="19" t="s">
        <v>65</v>
      </c>
      <c r="E18" s="19" t="s">
        <v>66</v>
      </c>
      <c r="F18" s="20" t="s">
        <v>67</v>
      </c>
      <c r="G18" s="21" t="s">
        <v>75</v>
      </c>
      <c r="H18" s="24" t="s">
        <v>76</v>
      </c>
    </row>
    <row r="19" spans="1:8" ht="17.25" customHeight="1">
      <c r="A19" s="26" t="s">
        <v>5</v>
      </c>
      <c r="B19" s="25"/>
      <c r="C19" s="27">
        <v>12616.2</v>
      </c>
      <c r="D19" s="27">
        <f>D20+D31</f>
        <v>14200.399999999998</v>
      </c>
      <c r="E19" s="23">
        <f aca="true" t="shared" si="0" ref="E19:E35">D19-C19</f>
        <v>1584.199999999997</v>
      </c>
      <c r="F19" s="23">
        <f>(D19/C19*100)-100</f>
        <v>12.556871324170487</v>
      </c>
      <c r="G19" s="23">
        <f>G21+G24+G31</f>
        <v>100</v>
      </c>
      <c r="H19" s="24">
        <f>100-(C19/D19*100)</f>
        <v>11.156023773978177</v>
      </c>
    </row>
    <row r="20" spans="1:8" ht="19.5" customHeight="1">
      <c r="A20" s="28" t="s">
        <v>6</v>
      </c>
      <c r="B20" s="29" t="s">
        <v>77</v>
      </c>
      <c r="C20" s="23">
        <v>5671.2</v>
      </c>
      <c r="D20" s="23">
        <f>D21+D24+D29</f>
        <v>2204.3</v>
      </c>
      <c r="E20" s="23">
        <f t="shared" si="0"/>
        <v>-3466.8999999999996</v>
      </c>
      <c r="F20" s="23">
        <f aca="true" t="shared" si="1" ref="F20:F35">(D20/C20*100)-100</f>
        <v>-61.13168288898292</v>
      </c>
      <c r="G20" s="23">
        <f>D20/D19*100</f>
        <v>15.522802174586637</v>
      </c>
      <c r="H20" s="24">
        <f aca="true" t="shared" si="2" ref="H20:H66">100-(C20/D20*100)</f>
        <v>-157.2789547702218</v>
      </c>
    </row>
    <row r="21" spans="1:8" ht="19.5" customHeight="1">
      <c r="A21" s="28" t="s">
        <v>78</v>
      </c>
      <c r="B21" s="21"/>
      <c r="C21" s="23">
        <v>5671.2</v>
      </c>
      <c r="D21" s="23">
        <f>D22</f>
        <v>2203.8</v>
      </c>
      <c r="E21" s="23">
        <f t="shared" si="0"/>
        <v>-3467.3999999999996</v>
      </c>
      <c r="F21" s="23">
        <f t="shared" si="1"/>
        <v>-61.14049936521371</v>
      </c>
      <c r="G21" s="23">
        <f>D21/D19*100</f>
        <v>15.519281147009947</v>
      </c>
      <c r="H21" s="24">
        <f t="shared" si="2"/>
        <v>-157.3373264361557</v>
      </c>
    </row>
    <row r="22" spans="1:7" ht="16.5" customHeight="1">
      <c r="A22" s="30" t="s">
        <v>79</v>
      </c>
      <c r="B22" s="29" t="s">
        <v>77</v>
      </c>
      <c r="C22" s="23">
        <v>5671.2</v>
      </c>
      <c r="D22" s="23">
        <f>D23</f>
        <v>2203.8</v>
      </c>
      <c r="E22" s="23">
        <f t="shared" si="0"/>
        <v>-3467.3999999999996</v>
      </c>
      <c r="F22" s="23">
        <f t="shared" si="1"/>
        <v>-61.14049936521371</v>
      </c>
      <c r="G22" s="23">
        <f>D22/D19*100</f>
        <v>15.519281147009947</v>
      </c>
    </row>
    <row r="23" spans="1:7" ht="38.25">
      <c r="A23" s="30" t="s">
        <v>80</v>
      </c>
      <c r="B23" s="31" t="s">
        <v>81</v>
      </c>
      <c r="C23" s="23">
        <v>5671.2</v>
      </c>
      <c r="D23" s="23">
        <v>2203.8</v>
      </c>
      <c r="E23" s="23">
        <f t="shared" si="0"/>
        <v>-3467.3999999999996</v>
      </c>
      <c r="F23" s="23">
        <f t="shared" si="1"/>
        <v>-61.14049936521371</v>
      </c>
      <c r="G23" s="23">
        <f>D23/D19*100</f>
        <v>15.519281147009947</v>
      </c>
    </row>
    <row r="24" spans="1:8" ht="18" customHeight="1">
      <c r="A24" s="28" t="s">
        <v>82</v>
      </c>
      <c r="B24" s="21"/>
      <c r="C24" s="23">
        <v>-19.8</v>
      </c>
      <c r="D24" s="23">
        <f>D25+D26</f>
        <v>0.5</v>
      </c>
      <c r="E24" s="23">
        <f t="shared" si="0"/>
        <v>20.3</v>
      </c>
      <c r="F24" s="23">
        <f t="shared" si="1"/>
        <v>-102.52525252525253</v>
      </c>
      <c r="G24" s="23">
        <f>D24/D19*100</f>
        <v>0.0035210275766879816</v>
      </c>
      <c r="H24" s="24">
        <f t="shared" si="2"/>
        <v>4060</v>
      </c>
    </row>
    <row r="25" spans="1:8" ht="12.75">
      <c r="A25" s="28" t="s">
        <v>83</v>
      </c>
      <c r="B25" s="21" t="s">
        <v>84</v>
      </c>
      <c r="C25" s="23">
        <v>0</v>
      </c>
      <c r="D25" s="23">
        <v>0.5</v>
      </c>
      <c r="E25" s="23">
        <f t="shared" si="0"/>
        <v>0.5</v>
      </c>
      <c r="F25" s="23">
        <v>0</v>
      </c>
      <c r="G25" s="23">
        <f>D25/D19*100</f>
        <v>0.0035210275766879816</v>
      </c>
      <c r="H25" s="24">
        <f t="shared" si="2"/>
        <v>100</v>
      </c>
    </row>
    <row r="26" spans="1:8" ht="17.25" customHeight="1">
      <c r="A26" s="28" t="s">
        <v>7</v>
      </c>
      <c r="B26" s="21" t="s">
        <v>85</v>
      </c>
      <c r="C26" s="23">
        <v>-19.8</v>
      </c>
      <c r="D26" s="23">
        <f>D27+D28</f>
        <v>0</v>
      </c>
      <c r="E26" s="23">
        <f t="shared" si="0"/>
        <v>19.8</v>
      </c>
      <c r="F26" s="23">
        <f t="shared" si="1"/>
        <v>-100</v>
      </c>
      <c r="G26" s="23">
        <f>D26/D19*100</f>
        <v>0</v>
      </c>
      <c r="H26" s="24" t="e">
        <f t="shared" si="2"/>
        <v>#DIV/0!</v>
      </c>
    </row>
    <row r="27" spans="1:8" ht="31.5" customHeight="1">
      <c r="A27" s="30" t="s">
        <v>86</v>
      </c>
      <c r="B27" s="21" t="s">
        <v>87</v>
      </c>
      <c r="C27" s="23">
        <v>0</v>
      </c>
      <c r="D27" s="23">
        <v>0</v>
      </c>
      <c r="E27" s="23">
        <f t="shared" si="0"/>
        <v>0</v>
      </c>
      <c r="F27" s="23">
        <v>0</v>
      </c>
      <c r="G27" s="23">
        <f>D27/D19*100</f>
        <v>0</v>
      </c>
      <c r="H27" s="24" t="e">
        <f t="shared" si="2"/>
        <v>#DIV/0!</v>
      </c>
    </row>
    <row r="28" spans="1:7" ht="21" customHeight="1">
      <c r="A28" s="30" t="s">
        <v>88</v>
      </c>
      <c r="B28" s="21" t="s">
        <v>89</v>
      </c>
      <c r="C28" s="23">
        <v>-19.8</v>
      </c>
      <c r="D28" s="23">
        <v>0</v>
      </c>
      <c r="E28" s="23">
        <f t="shared" si="0"/>
        <v>19.8</v>
      </c>
      <c r="F28" s="23">
        <f t="shared" si="1"/>
        <v>-100</v>
      </c>
      <c r="G28" s="23">
        <f>D28/D19*100</f>
        <v>0</v>
      </c>
    </row>
    <row r="29" spans="1:8" ht="20.25" customHeight="1">
      <c r="A29" s="30" t="s">
        <v>54</v>
      </c>
      <c r="B29" s="21" t="s">
        <v>90</v>
      </c>
      <c r="C29" s="23">
        <v>0</v>
      </c>
      <c r="D29" s="23">
        <f>D30</f>
        <v>0</v>
      </c>
      <c r="E29" s="23">
        <f t="shared" si="0"/>
        <v>0</v>
      </c>
      <c r="F29" s="23">
        <v>0</v>
      </c>
      <c r="G29" s="23">
        <f>D29/D19*100</f>
        <v>0</v>
      </c>
      <c r="H29" s="24" t="e">
        <f t="shared" si="2"/>
        <v>#DIV/0!</v>
      </c>
    </row>
    <row r="30" spans="1:8" ht="21" customHeight="1">
      <c r="A30" s="30" t="s">
        <v>91</v>
      </c>
      <c r="B30" s="21" t="s">
        <v>92</v>
      </c>
      <c r="C30" s="23">
        <v>0</v>
      </c>
      <c r="D30" s="23">
        <v>0</v>
      </c>
      <c r="E30" s="23">
        <f t="shared" si="0"/>
        <v>0</v>
      </c>
      <c r="F30" s="23">
        <v>0</v>
      </c>
      <c r="G30" s="23">
        <f>D30/D19*100</f>
        <v>0</v>
      </c>
      <c r="H30" s="24" t="e">
        <f t="shared" si="2"/>
        <v>#DIV/0!</v>
      </c>
    </row>
    <row r="31" spans="1:8" ht="21" customHeight="1">
      <c r="A31" s="28" t="s">
        <v>8</v>
      </c>
      <c r="B31" s="21" t="s">
        <v>93</v>
      </c>
      <c r="C31" s="23">
        <f>C32+C33+C34</f>
        <v>6945</v>
      </c>
      <c r="D31" s="23">
        <f>D32+D34+D33</f>
        <v>11996.099999999999</v>
      </c>
      <c r="E31" s="23">
        <f t="shared" si="0"/>
        <v>5051.0999999999985</v>
      </c>
      <c r="F31" s="23">
        <f t="shared" si="1"/>
        <v>72.73002159827212</v>
      </c>
      <c r="G31" s="23">
        <f>D31/D19*100</f>
        <v>84.47719782541337</v>
      </c>
      <c r="H31" s="24">
        <f t="shared" si="2"/>
        <v>42.10618450996573</v>
      </c>
    </row>
    <row r="32" spans="1:7" ht="18.75" customHeight="1">
      <c r="A32" s="30" t="s">
        <v>94</v>
      </c>
      <c r="B32" s="21" t="s">
        <v>95</v>
      </c>
      <c r="C32" s="23">
        <v>3135</v>
      </c>
      <c r="D32" s="23">
        <v>8749.8</v>
      </c>
      <c r="E32" s="23">
        <f t="shared" si="0"/>
        <v>5614.799999999999</v>
      </c>
      <c r="F32" s="23">
        <f t="shared" si="1"/>
        <v>179.1004784688995</v>
      </c>
      <c r="G32" s="23">
        <f>D32/D20*100</f>
        <v>396.9423399718731</v>
      </c>
    </row>
    <row r="33" spans="1:7" ht="21.75" customHeight="1">
      <c r="A33" s="32" t="s">
        <v>96</v>
      </c>
      <c r="B33" s="21" t="s">
        <v>97</v>
      </c>
      <c r="C33" s="23">
        <v>0</v>
      </c>
      <c r="D33" s="23">
        <v>0</v>
      </c>
      <c r="E33" s="23">
        <f t="shared" si="0"/>
        <v>0</v>
      </c>
      <c r="F33" s="23">
        <v>0</v>
      </c>
      <c r="G33" s="23"/>
    </row>
    <row r="34" spans="1:7" ht="21.75" customHeight="1">
      <c r="A34" s="30" t="s">
        <v>98</v>
      </c>
      <c r="B34" s="21" t="s">
        <v>99</v>
      </c>
      <c r="C34" s="23">
        <v>3810</v>
      </c>
      <c r="D34" s="23">
        <v>3246.3</v>
      </c>
      <c r="E34" s="23">
        <f>D34-C34</f>
        <v>-563.6999999999998</v>
      </c>
      <c r="F34" s="23">
        <f t="shared" si="1"/>
        <v>-14.79527559055117</v>
      </c>
      <c r="G34" s="23">
        <f>D34/D21*100</f>
        <v>147.30465559488158</v>
      </c>
    </row>
    <row r="35" spans="1:7" ht="17.25" customHeight="1">
      <c r="A35" s="33" t="s">
        <v>100</v>
      </c>
      <c r="B35" s="34"/>
      <c r="C35" s="27">
        <v>8806.2</v>
      </c>
      <c r="D35" s="27">
        <f>D19-D34-D33</f>
        <v>10954.099999999999</v>
      </c>
      <c r="E35" s="23">
        <f t="shared" si="0"/>
        <v>2147.899999999998</v>
      </c>
      <c r="F35" s="23">
        <f t="shared" si="1"/>
        <v>24.390770139220066</v>
      </c>
      <c r="G35" s="23"/>
    </row>
    <row r="36" spans="1:8" ht="18" customHeight="1">
      <c r="A36" s="15" t="s">
        <v>101</v>
      </c>
      <c r="B36" s="16"/>
      <c r="C36" s="16"/>
      <c r="D36" s="16"/>
      <c r="E36" s="16"/>
      <c r="F36" s="16"/>
      <c r="G36" s="16"/>
      <c r="H36" s="24">
        <v>0</v>
      </c>
    </row>
    <row r="37" spans="1:8" ht="56.25" customHeight="1">
      <c r="A37" s="21" t="s">
        <v>102</v>
      </c>
      <c r="B37" s="21" t="s">
        <v>103</v>
      </c>
      <c r="C37" s="19" t="s">
        <v>64</v>
      </c>
      <c r="D37" s="19" t="s">
        <v>65</v>
      </c>
      <c r="E37" s="19" t="s">
        <v>66</v>
      </c>
      <c r="F37" s="20" t="s">
        <v>67</v>
      </c>
      <c r="G37" s="21" t="s">
        <v>104</v>
      </c>
      <c r="H37" s="24">
        <v>0</v>
      </c>
    </row>
    <row r="38" spans="1:13" ht="12.75">
      <c r="A38" s="28" t="s">
        <v>10</v>
      </c>
      <c r="B38" s="21" t="s">
        <v>9</v>
      </c>
      <c r="C38" s="35">
        <v>4598.2</v>
      </c>
      <c r="D38" s="27">
        <f>D39+D40+D41+D42+D43</f>
        <v>5236.7</v>
      </c>
      <c r="E38" s="35">
        <f>E42+E39+E40+E41+E43</f>
        <v>638.4999999999999</v>
      </c>
      <c r="F38" s="23">
        <f>(D38/C38*100)-100</f>
        <v>13.88586838328041</v>
      </c>
      <c r="G38" s="23">
        <f>D38/D66*100</f>
        <v>46.90786291406152</v>
      </c>
      <c r="H38" s="24">
        <f t="shared" si="2"/>
        <v>12.192793171271987</v>
      </c>
      <c r="J38" s="36"/>
      <c r="L38" s="36"/>
      <c r="M38" s="36"/>
    </row>
    <row r="39" spans="1:8" ht="24" customHeight="1">
      <c r="A39" s="28" t="s">
        <v>11</v>
      </c>
      <c r="B39" s="21" t="s">
        <v>12</v>
      </c>
      <c r="C39" s="1">
        <v>464.1</v>
      </c>
      <c r="D39" s="35">
        <v>496.1</v>
      </c>
      <c r="E39" s="1">
        <f>D39-C39</f>
        <v>32</v>
      </c>
      <c r="F39" s="23">
        <f aca="true" t="shared" si="3" ref="F39:F66">(D39/C39*100)-100</f>
        <v>6.895065718595134</v>
      </c>
      <c r="G39" s="23">
        <f>D39/D66*100</f>
        <v>4.443827370608574</v>
      </c>
      <c r="H39" s="24">
        <f t="shared" si="2"/>
        <v>6.450312437008662</v>
      </c>
    </row>
    <row r="40" spans="1:14" ht="25.5">
      <c r="A40" s="28" t="s">
        <v>13</v>
      </c>
      <c r="B40" s="21" t="s">
        <v>14</v>
      </c>
      <c r="C40" s="1">
        <v>515.5</v>
      </c>
      <c r="D40" s="35">
        <v>451.3</v>
      </c>
      <c r="E40" s="1">
        <f>D40-C40</f>
        <v>-64.19999999999999</v>
      </c>
      <c r="F40" s="23">
        <f t="shared" si="3"/>
        <v>-12.453928225024242</v>
      </c>
      <c r="G40" s="23">
        <f>D40/D66*100</f>
        <v>4.042530321216789</v>
      </c>
      <c r="H40" s="24">
        <f t="shared" si="2"/>
        <v>-14.225570573897613</v>
      </c>
      <c r="N40" s="36"/>
    </row>
    <row r="41" spans="1:11" ht="31.5" customHeight="1">
      <c r="A41" s="28" t="s">
        <v>105</v>
      </c>
      <c r="B41" s="21" t="s">
        <v>15</v>
      </c>
      <c r="C41" s="1">
        <v>3546.9</v>
      </c>
      <c r="D41" s="35">
        <v>4247</v>
      </c>
      <c r="E41" s="1">
        <f>D41-C41</f>
        <v>700.0999999999999</v>
      </c>
      <c r="F41" s="23">
        <f t="shared" si="3"/>
        <v>19.738363077617066</v>
      </c>
      <c r="G41" s="23">
        <f>D41/D66*100</f>
        <v>38.042601981404175</v>
      </c>
      <c r="H41" s="24">
        <f t="shared" si="2"/>
        <v>16.48457734871674</v>
      </c>
      <c r="K41" s="36"/>
    </row>
    <row r="42" spans="1:8" ht="18.75" customHeight="1">
      <c r="A42" s="28" t="s">
        <v>16</v>
      </c>
      <c r="B42" s="21" t="s">
        <v>17</v>
      </c>
      <c r="C42" s="1">
        <v>0</v>
      </c>
      <c r="D42" s="35">
        <v>0</v>
      </c>
      <c r="E42" s="1">
        <f>D42-C42</f>
        <v>0</v>
      </c>
      <c r="F42" s="23">
        <v>0</v>
      </c>
      <c r="G42" s="23">
        <f>D42/D66*100</f>
        <v>0</v>
      </c>
      <c r="H42" s="24" t="e">
        <f t="shared" si="2"/>
        <v>#DIV/0!</v>
      </c>
    </row>
    <row r="43" spans="1:12" ht="13.5" customHeight="1">
      <c r="A43" s="28" t="s">
        <v>18</v>
      </c>
      <c r="B43" s="21" t="s">
        <v>19</v>
      </c>
      <c r="C43" s="1">
        <v>71.7</v>
      </c>
      <c r="D43" s="35">
        <v>42.3</v>
      </c>
      <c r="E43" s="1">
        <f>D43-C43</f>
        <v>-29.400000000000006</v>
      </c>
      <c r="F43" s="23">
        <f t="shared" si="3"/>
        <v>-41.00418410041841</v>
      </c>
      <c r="G43" s="23">
        <f>D43/D66*100</f>
        <v>0.37890324083197474</v>
      </c>
      <c r="H43" s="24">
        <f t="shared" si="2"/>
        <v>-69.50354609929079</v>
      </c>
      <c r="I43" s="36"/>
      <c r="J43" s="36"/>
      <c r="K43" s="24"/>
      <c r="L43" s="36"/>
    </row>
    <row r="44" spans="1:8" ht="18.75" customHeight="1">
      <c r="A44" s="28" t="s">
        <v>20</v>
      </c>
      <c r="B44" s="21" t="s">
        <v>21</v>
      </c>
      <c r="C44" s="1">
        <v>57.8</v>
      </c>
      <c r="D44" s="27">
        <f>D45</f>
        <v>37.6</v>
      </c>
      <c r="E44" s="1">
        <f>E45</f>
        <v>-20.199999999999996</v>
      </c>
      <c r="F44" s="23">
        <f t="shared" si="3"/>
        <v>-34.94809688581314</v>
      </c>
      <c r="G44" s="23">
        <f>D44/D66*100</f>
        <v>0.33680288073953313</v>
      </c>
      <c r="H44" s="24">
        <f t="shared" si="2"/>
        <v>-53.72340425531914</v>
      </c>
    </row>
    <row r="45" spans="1:8" ht="25.5">
      <c r="A45" s="28" t="s">
        <v>106</v>
      </c>
      <c r="B45" s="21" t="s">
        <v>55</v>
      </c>
      <c r="C45" s="1">
        <v>57.8</v>
      </c>
      <c r="D45" s="35">
        <v>37.6</v>
      </c>
      <c r="E45" s="1">
        <f>D45-C45</f>
        <v>-20.199999999999996</v>
      </c>
      <c r="F45" s="23">
        <f t="shared" si="3"/>
        <v>-34.94809688581314</v>
      </c>
      <c r="G45" s="23">
        <f>D45/D66*100</f>
        <v>0.33680288073953313</v>
      </c>
      <c r="H45" s="24">
        <f t="shared" si="2"/>
        <v>-53.72340425531914</v>
      </c>
    </row>
    <row r="46" spans="1:11" ht="12.75">
      <c r="A46" s="28" t="s">
        <v>22</v>
      </c>
      <c r="B46" s="21" t="s">
        <v>23</v>
      </c>
      <c r="C46" s="1">
        <v>9.8</v>
      </c>
      <c r="D46" s="27">
        <f>D47</f>
        <v>0</v>
      </c>
      <c r="E46" s="1">
        <f>E47+E48</f>
        <v>-9.8</v>
      </c>
      <c r="F46" s="23">
        <f t="shared" si="3"/>
        <v>-100</v>
      </c>
      <c r="G46" s="23">
        <f>D46/D66*100</f>
        <v>0</v>
      </c>
      <c r="H46" s="24" t="e">
        <f t="shared" si="2"/>
        <v>#DIV/0!</v>
      </c>
      <c r="K46" s="36"/>
    </row>
    <row r="47" spans="1:8" ht="12.75">
      <c r="A47" s="28" t="s">
        <v>24</v>
      </c>
      <c r="B47" s="21" t="s">
        <v>25</v>
      </c>
      <c r="C47" s="1">
        <v>4</v>
      </c>
      <c r="D47" s="35">
        <v>0</v>
      </c>
      <c r="E47" s="1">
        <f>D47-C47</f>
        <v>-4</v>
      </c>
      <c r="F47" s="23">
        <f t="shared" si="3"/>
        <v>-100</v>
      </c>
      <c r="G47" s="23">
        <f>D47/D66*100</f>
        <v>0</v>
      </c>
      <c r="H47" s="24" t="e">
        <f t="shared" si="2"/>
        <v>#DIV/0!</v>
      </c>
    </row>
    <row r="48" spans="1:8" ht="12.75">
      <c r="A48" s="28" t="s">
        <v>26</v>
      </c>
      <c r="B48" s="21" t="s">
        <v>27</v>
      </c>
      <c r="C48" s="1">
        <v>5.8</v>
      </c>
      <c r="D48" s="35">
        <v>0</v>
      </c>
      <c r="E48" s="1">
        <f>D48-C48</f>
        <v>-5.8</v>
      </c>
      <c r="F48" s="23">
        <f t="shared" si="3"/>
        <v>-100</v>
      </c>
      <c r="G48" s="23"/>
      <c r="H48" s="24" t="e">
        <f t="shared" si="2"/>
        <v>#DIV/0!</v>
      </c>
    </row>
    <row r="49" spans="1:8" ht="12.75">
      <c r="A49" s="28" t="s">
        <v>0</v>
      </c>
      <c r="B49" s="21" t="s">
        <v>28</v>
      </c>
      <c r="C49" s="1">
        <v>1859.2</v>
      </c>
      <c r="D49" s="27">
        <f>D50+D51</f>
        <v>2448.8</v>
      </c>
      <c r="E49" s="1">
        <f>E50+E51</f>
        <v>589.5999999999999</v>
      </c>
      <c r="F49" s="23">
        <f t="shared" si="3"/>
        <v>31.71256454388984</v>
      </c>
      <c r="G49" s="23">
        <f>D49/D66*100</f>
        <v>21.93518336050449</v>
      </c>
      <c r="H49" s="24">
        <f t="shared" si="2"/>
        <v>24.077098987259077</v>
      </c>
    </row>
    <row r="50" spans="1:8" ht="12.75">
      <c r="A50" s="28" t="s">
        <v>29</v>
      </c>
      <c r="B50" s="21" t="s">
        <v>30</v>
      </c>
      <c r="C50" s="1">
        <v>162.8</v>
      </c>
      <c r="D50" s="35">
        <v>677.6</v>
      </c>
      <c r="E50" s="1">
        <f>D50-C50</f>
        <v>514.8</v>
      </c>
      <c r="F50" s="23">
        <f t="shared" si="3"/>
        <v>316.21621621621625</v>
      </c>
      <c r="G50" s="23">
        <f>D50/D66*100</f>
        <v>6.069617872050735</v>
      </c>
      <c r="H50" s="24">
        <f t="shared" si="2"/>
        <v>75.97402597402598</v>
      </c>
    </row>
    <row r="51" spans="1:8" ht="12.75">
      <c r="A51" s="28" t="s">
        <v>31</v>
      </c>
      <c r="B51" s="21" t="s">
        <v>32</v>
      </c>
      <c r="C51" s="1">
        <v>1696.4</v>
      </c>
      <c r="D51" s="35">
        <v>1771.2</v>
      </c>
      <c r="E51" s="1">
        <f>D51-C51</f>
        <v>74.79999999999995</v>
      </c>
      <c r="F51" s="23">
        <f t="shared" si="3"/>
        <v>4.4093374204197175</v>
      </c>
      <c r="G51" s="23">
        <f>D51/D66*100</f>
        <v>15.86556548845375</v>
      </c>
      <c r="H51" s="24">
        <f t="shared" si="2"/>
        <v>4.223125564588983</v>
      </c>
    </row>
    <row r="52" spans="1:8" ht="12.75">
      <c r="A52" s="28" t="s">
        <v>49</v>
      </c>
      <c r="B52" s="37" t="s">
        <v>51</v>
      </c>
      <c r="C52" s="1">
        <v>11.2</v>
      </c>
      <c r="D52" s="27">
        <f>D53</f>
        <v>0</v>
      </c>
      <c r="E52" s="1">
        <f>E53</f>
        <v>-11.2</v>
      </c>
      <c r="F52" s="23">
        <f t="shared" si="3"/>
        <v>-100</v>
      </c>
      <c r="G52" s="23">
        <f>D52/D66*100</f>
        <v>0</v>
      </c>
      <c r="H52" s="24" t="e">
        <f t="shared" si="2"/>
        <v>#DIV/0!</v>
      </c>
    </row>
    <row r="53" spans="1:12" ht="25.5">
      <c r="A53" s="38" t="s">
        <v>107</v>
      </c>
      <c r="B53" s="37" t="s">
        <v>50</v>
      </c>
      <c r="C53" s="1">
        <v>11.2</v>
      </c>
      <c r="D53" s="35">
        <v>0</v>
      </c>
      <c r="E53" s="1">
        <f>D53-C53</f>
        <v>-11.2</v>
      </c>
      <c r="F53" s="23">
        <f t="shared" si="3"/>
        <v>-100</v>
      </c>
      <c r="G53" s="23">
        <f>D53/D66*100</f>
        <v>0</v>
      </c>
      <c r="H53" s="24" t="e">
        <f t="shared" si="2"/>
        <v>#DIV/0!</v>
      </c>
      <c r="J53" s="36"/>
      <c r="K53" s="36"/>
      <c r="L53" s="36"/>
    </row>
    <row r="54" spans="1:8" ht="12.75">
      <c r="A54" s="28" t="s">
        <v>3</v>
      </c>
      <c r="B54" s="21" t="s">
        <v>33</v>
      </c>
      <c r="C54" s="1">
        <v>38.900000000000006</v>
      </c>
      <c r="D54" s="27">
        <f>D55+D56</f>
        <v>29.9</v>
      </c>
      <c r="E54" s="1">
        <f>E56+E55</f>
        <v>-9.000000000000004</v>
      </c>
      <c r="F54" s="23">
        <f t="shared" si="3"/>
        <v>-23.136246786632412</v>
      </c>
      <c r="G54" s="23">
        <f>D54/D66*100</f>
        <v>0.2678299503753202</v>
      </c>
      <c r="H54" s="24">
        <f t="shared" si="2"/>
        <v>-30.100334448160567</v>
      </c>
    </row>
    <row r="55" spans="1:8" ht="12.75">
      <c r="A55" s="28" t="s">
        <v>34</v>
      </c>
      <c r="B55" s="21" t="s">
        <v>35</v>
      </c>
      <c r="C55" s="1">
        <v>12.3</v>
      </c>
      <c r="D55" s="35">
        <v>29.9</v>
      </c>
      <c r="E55" s="1">
        <f>D55-C55</f>
        <v>17.599999999999998</v>
      </c>
      <c r="F55" s="23">
        <f t="shared" si="3"/>
        <v>143.08943089430892</v>
      </c>
      <c r="G55" s="23">
        <f>D55/D66*100</f>
        <v>0.2678299503753202</v>
      </c>
      <c r="H55" s="24">
        <f t="shared" si="2"/>
        <v>58.8628762541806</v>
      </c>
    </row>
    <row r="56" spans="1:8" ht="12.75">
      <c r="A56" s="28" t="s">
        <v>48</v>
      </c>
      <c r="B56" s="21" t="s">
        <v>108</v>
      </c>
      <c r="C56" s="1">
        <v>26.6</v>
      </c>
      <c r="D56" s="35">
        <v>0</v>
      </c>
      <c r="E56" s="1">
        <f>D56-C56</f>
        <v>-26.6</v>
      </c>
      <c r="F56" s="23">
        <f t="shared" si="3"/>
        <v>-100</v>
      </c>
      <c r="G56" s="23">
        <f>D56/D66*100</f>
        <v>0</v>
      </c>
      <c r="H56" s="24" t="e">
        <f t="shared" si="2"/>
        <v>#DIV/0!</v>
      </c>
    </row>
    <row r="57" spans="1:8" ht="12.75">
      <c r="A57" s="28" t="s">
        <v>1</v>
      </c>
      <c r="B57" s="21" t="s">
        <v>36</v>
      </c>
      <c r="C57" s="1">
        <v>720.9</v>
      </c>
      <c r="D57" s="27">
        <f>D58</f>
        <v>497.1</v>
      </c>
      <c r="E57" s="1">
        <f>E58</f>
        <v>-223.79999999999995</v>
      </c>
      <c r="F57" s="23">
        <f t="shared" si="3"/>
        <v>-31.044527673741158</v>
      </c>
      <c r="G57" s="23">
        <f>D57/D66*100</f>
        <v>4.452784894032498</v>
      </c>
      <c r="H57" s="24">
        <f t="shared" si="2"/>
        <v>-45.02112251056124</v>
      </c>
    </row>
    <row r="58" spans="1:8" ht="12.75">
      <c r="A58" s="28" t="s">
        <v>43</v>
      </c>
      <c r="B58" s="21" t="s">
        <v>109</v>
      </c>
      <c r="C58" s="1">
        <v>720.9</v>
      </c>
      <c r="D58" s="35">
        <v>497.1</v>
      </c>
      <c r="E58" s="1">
        <f>D58-C58</f>
        <v>-223.79999999999995</v>
      </c>
      <c r="F58" s="23">
        <f t="shared" si="3"/>
        <v>-31.044527673741158</v>
      </c>
      <c r="G58" s="23">
        <f>D58/D66*100</f>
        <v>4.452784894032498</v>
      </c>
      <c r="H58" s="24">
        <f t="shared" si="2"/>
        <v>-45.02112251056124</v>
      </c>
    </row>
    <row r="59" spans="1:13" ht="12.75">
      <c r="A59" s="28" t="s">
        <v>110</v>
      </c>
      <c r="B59" s="21" t="s">
        <v>37</v>
      </c>
      <c r="C59" s="1">
        <v>2765.7</v>
      </c>
      <c r="D59" s="27">
        <f>D60+D61</f>
        <v>2538.2000000000003</v>
      </c>
      <c r="E59" s="1">
        <f>E60+E61</f>
        <v>-227.49999999999972</v>
      </c>
      <c r="F59" s="23">
        <f t="shared" si="3"/>
        <v>-8.22576562895469</v>
      </c>
      <c r="G59" s="23">
        <f>D59/D66*100</f>
        <v>22.735985954603272</v>
      </c>
      <c r="H59" s="24">
        <f t="shared" si="2"/>
        <v>-8.963044677330373</v>
      </c>
      <c r="M59" s="36"/>
    </row>
    <row r="60" spans="1:8" ht="12.75">
      <c r="A60" s="28" t="s">
        <v>111</v>
      </c>
      <c r="B60" s="21" t="s">
        <v>53</v>
      </c>
      <c r="C60" s="1">
        <v>219.5</v>
      </c>
      <c r="D60" s="35">
        <v>228.3</v>
      </c>
      <c r="E60" s="1">
        <f>D60-C60</f>
        <v>8.800000000000011</v>
      </c>
      <c r="F60" s="23">
        <f t="shared" si="3"/>
        <v>4.009111617312072</v>
      </c>
      <c r="G60" s="23">
        <f>D60/D66*100</f>
        <v>2.0450025976817927</v>
      </c>
      <c r="H60" s="24">
        <f t="shared" si="2"/>
        <v>3.8545773105562944</v>
      </c>
    </row>
    <row r="61" spans="1:8" ht="12.75">
      <c r="A61" s="28" t="s">
        <v>38</v>
      </c>
      <c r="B61" s="21" t="s">
        <v>39</v>
      </c>
      <c r="C61" s="23">
        <v>2546.2</v>
      </c>
      <c r="D61" s="27">
        <v>2309.9</v>
      </c>
      <c r="E61" s="1">
        <f>D61-C61</f>
        <v>-236.29999999999973</v>
      </c>
      <c r="F61" s="23">
        <f t="shared" si="3"/>
        <v>-9.280496426046653</v>
      </c>
      <c r="G61" s="23">
        <f>D61/D66*100</f>
        <v>20.69098335692148</v>
      </c>
      <c r="H61" s="24">
        <f t="shared" si="2"/>
        <v>-10.229880081388785</v>
      </c>
    </row>
    <row r="62" spans="1:8" ht="12.75">
      <c r="A62" s="39" t="s">
        <v>2</v>
      </c>
      <c r="B62" s="21" t="s">
        <v>40</v>
      </c>
      <c r="C62" s="1">
        <v>0</v>
      </c>
      <c r="D62" s="27">
        <f>D63</f>
        <v>0</v>
      </c>
      <c r="E62" s="1">
        <f>E63</f>
        <v>0</v>
      </c>
      <c r="F62" s="23">
        <v>0</v>
      </c>
      <c r="G62" s="23">
        <f>D62/D66*100</f>
        <v>0</v>
      </c>
      <c r="H62" s="24" t="e">
        <f t="shared" si="2"/>
        <v>#DIV/0!</v>
      </c>
    </row>
    <row r="63" spans="1:8" ht="12.75">
      <c r="A63" s="28" t="s">
        <v>44</v>
      </c>
      <c r="B63" s="21" t="s">
        <v>45</v>
      </c>
      <c r="C63" s="1">
        <v>0</v>
      </c>
      <c r="D63" s="35">
        <v>0</v>
      </c>
      <c r="E63" s="1">
        <f>D63-C63</f>
        <v>0</v>
      </c>
      <c r="F63" s="23">
        <v>0</v>
      </c>
      <c r="G63" s="23">
        <f>D63/D66*100</f>
        <v>0</v>
      </c>
      <c r="H63" s="24" t="e">
        <f t="shared" si="2"/>
        <v>#DIV/0!</v>
      </c>
    </row>
    <row r="64" spans="1:8" ht="12.75">
      <c r="A64" s="28" t="s">
        <v>41</v>
      </c>
      <c r="B64" s="21" t="s">
        <v>42</v>
      </c>
      <c r="C64" s="1">
        <v>315.2</v>
      </c>
      <c r="D64" s="27">
        <f>D65</f>
        <v>375.5</v>
      </c>
      <c r="E64" s="1">
        <f>E65</f>
        <v>60.30000000000001</v>
      </c>
      <c r="F64" s="23">
        <f t="shared" si="3"/>
        <v>19.130710659898483</v>
      </c>
      <c r="G64" s="23">
        <f>D64/D66*100</f>
        <v>3.3635500456833696</v>
      </c>
      <c r="H64" s="24">
        <f t="shared" si="2"/>
        <v>16.058588548601875</v>
      </c>
    </row>
    <row r="65" spans="1:8" ht="12.75">
      <c r="A65" s="28" t="s">
        <v>46</v>
      </c>
      <c r="B65" s="21" t="s">
        <v>47</v>
      </c>
      <c r="C65" s="1">
        <v>315.2</v>
      </c>
      <c r="D65" s="35">
        <v>375.5</v>
      </c>
      <c r="E65" s="1">
        <f>D65-C65</f>
        <v>60.30000000000001</v>
      </c>
      <c r="F65" s="23">
        <f t="shared" si="3"/>
        <v>19.130710659898483</v>
      </c>
      <c r="G65" s="23">
        <f>D65/D66*100</f>
        <v>3.3635500456833696</v>
      </c>
      <c r="H65" s="24">
        <f t="shared" si="2"/>
        <v>16.058588548601875</v>
      </c>
    </row>
    <row r="66" spans="1:9" ht="18" customHeight="1">
      <c r="A66" s="40" t="s">
        <v>112</v>
      </c>
      <c r="B66" s="25"/>
      <c r="C66" s="23">
        <v>10376.900000000001</v>
      </c>
      <c r="D66" s="23">
        <f>D38+D44+D46+D49+D52+D54+D57+D59+D62+D64</f>
        <v>11163.800000000001</v>
      </c>
      <c r="E66" s="23">
        <f>E38+E44+E46+E49+E54+E57+E59+E62+E64+E52</f>
        <v>786.9000000000001</v>
      </c>
      <c r="F66" s="23">
        <f t="shared" si="3"/>
        <v>7.5831895845580135</v>
      </c>
      <c r="G66" s="23">
        <f>G38+G44+G46+G49+G52+G54+G57+G59+G62+G64</f>
        <v>99.99999999999999</v>
      </c>
      <c r="H66" s="24">
        <f t="shared" si="2"/>
        <v>7.048675182285606</v>
      </c>
      <c r="I66" s="36"/>
    </row>
    <row r="67" spans="1:9" ht="12.75">
      <c r="A67" s="14" t="s">
        <v>113</v>
      </c>
      <c r="C67" s="6"/>
      <c r="D67" s="3" t="s">
        <v>114</v>
      </c>
      <c r="I67" s="36"/>
    </row>
  </sheetData>
  <sheetProtection/>
  <mergeCells count="14">
    <mergeCell ref="A16:B16"/>
    <mergeCell ref="A17:G17"/>
    <mergeCell ref="A36:G36"/>
    <mergeCell ref="A10:G10"/>
    <mergeCell ref="A11:B11"/>
    <mergeCell ref="A12:B12"/>
    <mergeCell ref="A13:B13"/>
    <mergeCell ref="A14:B14"/>
    <mergeCell ref="A15:B15"/>
    <mergeCell ref="D1:G1"/>
    <mergeCell ref="D2:G2"/>
    <mergeCell ref="D3:G3"/>
    <mergeCell ref="D4:G4"/>
    <mergeCell ref="D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2019-04-12T08:55:13Z</cp:lastPrinted>
  <dcterms:created xsi:type="dcterms:W3CDTF">2001-12-26T13:25:46Z</dcterms:created>
  <dcterms:modified xsi:type="dcterms:W3CDTF">2022-04-05T11:29:47Z</dcterms:modified>
  <cp:category/>
  <cp:version/>
  <cp:contentType/>
  <cp:contentStatus/>
</cp:coreProperties>
</file>